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akefumiuemura/Downloads/"/>
    </mc:Choice>
  </mc:AlternateContent>
  <xr:revisionPtr revIDLastSave="0" documentId="13_ncr:1_{4D3A5436-05DC-6343-B041-F063B000728B}" xr6:coauthVersionLast="47" xr6:coauthVersionMax="47" xr10:uidLastSave="{00000000-0000-0000-0000-000000000000}"/>
  <bookViews>
    <workbookView xWindow="0" yWindow="0" windowWidth="28800" windowHeight="18000" xr2:uid="{08A32943-2AA6-824C-B090-41981161A628}"/>
  </bookViews>
  <sheets>
    <sheet name="フィールド使用申請書及び許可書 一般用 " sheetId="1" r:id="rId1"/>
    <sheet name="領収書・控え" sheetId="2" r:id="rId2"/>
  </sheets>
  <definedNames>
    <definedName name="_xlnm.Print_Area" localSheetId="0">'フィールド使用申請書及び許可書 一般用 '!$A$1:$H$34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1" l="1"/>
  <c r="J27" i="2"/>
  <c r="G29" i="2"/>
  <c r="G28" i="2"/>
  <c r="D7" i="2"/>
  <c r="D25" i="2" s="1"/>
  <c r="D19" i="1"/>
  <c r="H10" i="2" s="1"/>
  <c r="H28" i="2" s="1"/>
  <c r="D21" i="1"/>
  <c r="H11" i="2" s="1"/>
  <c r="H29" i="2" s="1"/>
  <c r="D9" i="2"/>
  <c r="D27" i="2" s="1"/>
  <c r="B3" i="2"/>
  <c r="B21" i="2" s="1"/>
  <c r="E19" i="1" l="1"/>
  <c r="F10" i="2" s="1"/>
  <c r="F28" i="2" s="1"/>
  <c r="E21" i="1"/>
  <c r="F11" i="2" s="1"/>
  <c r="F29" i="2" s="1"/>
  <c r="F34" i="1"/>
  <c r="D34" i="1"/>
  <c r="F33" i="1"/>
  <c r="D33" i="1"/>
  <c r="F32" i="1"/>
  <c r="D32" i="1"/>
  <c r="F31" i="1"/>
  <c r="D31" i="1"/>
  <c r="R13" i="1"/>
  <c r="P13" i="1"/>
  <c r="R16" i="1"/>
  <c r="R15" i="1"/>
  <c r="R14" i="1"/>
  <c r="R12" i="1"/>
  <c r="R11" i="1"/>
  <c r="R10" i="1"/>
  <c r="R9" i="1"/>
  <c r="P10" i="1"/>
  <c r="P11" i="1"/>
  <c r="P12" i="1"/>
  <c r="P14" i="1"/>
  <c r="P15" i="1"/>
  <c r="P16" i="1"/>
  <c r="P9" i="1"/>
  <c r="F12" i="2" l="1"/>
  <c r="F30" i="2" s="1"/>
  <c r="F21" i="1"/>
  <c r="F19" i="1"/>
  <c r="G13" i="2" l="1"/>
  <c r="G31" i="2" s="1"/>
  <c r="D24" i="2" s="1"/>
  <c r="F22" i="1"/>
  <c r="D6" i="2" l="1"/>
</calcChain>
</file>

<file path=xl/sharedStrings.xml><?xml version="1.0" encoding="utf-8"?>
<sst xmlns="http://schemas.openxmlformats.org/spreadsheetml/2006/main" count="139" uniqueCount="80">
  <si>
    <t>様式1-2</t>
    <rPh sb="0" eb="2">
      <t>ヨウシキ</t>
    </rPh>
    <phoneticPr fontId="1"/>
  </si>
  <si>
    <t>フィールド使用申請書及び許可書［一般用］</t>
    <rPh sb="5" eb="11">
      <t>シヨウ</t>
    </rPh>
    <rPh sb="12" eb="15">
      <t>キョカ</t>
    </rPh>
    <rPh sb="16" eb="19">
      <t>イッパンヨ</t>
    </rPh>
    <phoneticPr fontId="1"/>
  </si>
  <si>
    <t>熊本フットボールセンター御中</t>
    <rPh sb="0" eb="2">
      <t>クマモト</t>
    </rPh>
    <rPh sb="12" eb="14">
      <t>オンチュウ</t>
    </rPh>
    <phoneticPr fontId="1"/>
  </si>
  <si>
    <t>使用日</t>
    <rPh sb="0" eb="3">
      <t>シヨウ</t>
    </rPh>
    <phoneticPr fontId="1"/>
  </si>
  <si>
    <t>使用団体名</t>
    <rPh sb="0" eb="1">
      <t>シヨウ</t>
    </rPh>
    <phoneticPr fontId="1"/>
  </si>
  <si>
    <t>使用責任者氏名</t>
    <rPh sb="0" eb="7">
      <t>シヨウ</t>
    </rPh>
    <phoneticPr fontId="1"/>
  </si>
  <si>
    <t>連絡先</t>
    <rPh sb="0" eb="3">
      <t>レンラク</t>
    </rPh>
    <phoneticPr fontId="1"/>
  </si>
  <si>
    <t>使用事業名
（イベント）</t>
    <rPh sb="0" eb="5">
      <t>シヨウ</t>
    </rPh>
    <phoneticPr fontId="1"/>
  </si>
  <si>
    <t>使用用途</t>
    <rPh sb="0" eb="4">
      <t xml:space="preserve">シヨウヨウト </t>
    </rPh>
    <phoneticPr fontId="1"/>
  </si>
  <si>
    <t>使用面数</t>
    <rPh sb="0" eb="4">
      <t>シヨウ</t>
    </rPh>
    <phoneticPr fontId="1"/>
  </si>
  <si>
    <t>チーム数</t>
    <phoneticPr fontId="1"/>
  </si>
  <si>
    <t>選手数</t>
    <rPh sb="0" eb="3">
      <t>センセィウ</t>
    </rPh>
    <phoneticPr fontId="1"/>
  </si>
  <si>
    <t>観戦者数</t>
    <rPh sb="0" eb="4">
      <t>カンセンセィア</t>
    </rPh>
    <phoneticPr fontId="1"/>
  </si>
  <si>
    <t>年</t>
    <rPh sb="0" eb="1">
      <t>ネn</t>
    </rPh>
    <phoneticPr fontId="1"/>
  </si>
  <si>
    <t>月</t>
    <rPh sb="0" eb="1">
      <t>ガテゥ</t>
    </rPh>
    <phoneticPr fontId="1"/>
  </si>
  <si>
    <t>日</t>
    <rPh sb="0" eb="1">
      <t>ニティ</t>
    </rPh>
    <phoneticPr fontId="1"/>
  </si>
  <si>
    <t>チーム</t>
    <phoneticPr fontId="1"/>
  </si>
  <si>
    <t>名</t>
    <rPh sb="0" eb="1">
      <t>メイ</t>
    </rPh>
    <phoneticPr fontId="1"/>
  </si>
  <si>
    <t>台</t>
    <phoneticPr fontId="1"/>
  </si>
  <si>
    <t>備考</t>
    <rPh sb="0" eb="2">
      <t>ビコウ</t>
    </rPh>
    <phoneticPr fontId="1"/>
  </si>
  <si>
    <t>KFC確認印</t>
    <rPh sb="3" eb="6">
      <t>カクニn</t>
    </rPh>
    <phoneticPr fontId="1"/>
  </si>
  <si>
    <t>使用料</t>
    <rPh sb="0" eb="3">
      <t>シヨウリョウ</t>
    </rPh>
    <phoneticPr fontId="1"/>
  </si>
  <si>
    <t>単価（税抜）</t>
    <rPh sb="0" eb="2">
      <t>タンカ</t>
    </rPh>
    <rPh sb="3" eb="5">
      <t>ゼイヌ</t>
    </rPh>
    <phoneticPr fontId="1"/>
  </si>
  <si>
    <t>単価（税込）</t>
    <rPh sb="0" eb="2">
      <t>タンカ</t>
    </rPh>
    <rPh sb="3" eb="5">
      <t>ゼイコミ</t>
    </rPh>
    <phoneticPr fontId="1"/>
  </si>
  <si>
    <t>使用料金</t>
    <rPh sb="0" eb="4">
      <t>シヨウリョウキン</t>
    </rPh>
    <phoneticPr fontId="1"/>
  </si>
  <si>
    <t>照明料金</t>
    <rPh sb="0" eb="4">
      <t>ショウメイリョウキン</t>
    </rPh>
    <phoneticPr fontId="1"/>
  </si>
  <si>
    <t>時間</t>
    <rPh sb="0" eb="2">
      <t>ジカン</t>
    </rPh>
    <phoneticPr fontId="1"/>
  </si>
  <si>
    <t>年号</t>
    <rPh sb="0" eb="2">
      <t>ネンゴウ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</si>
  <si>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</si>
  <si>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</si>
  <si>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＞リスト選択</t>
    <rPh sb="4" eb="6">
      <t>センタク</t>
    </rPh>
    <phoneticPr fontId="1"/>
  </si>
  <si>
    <t>記入</t>
    <rPh sb="0" eb="2">
      <t>キニュウ</t>
    </rPh>
    <phoneticPr fontId="1"/>
  </si>
  <si>
    <t>使用に関する同意：使用に関して同意していただく必要があります</t>
    <rPh sb="0" eb="2">
      <t>シヨウ</t>
    </rPh>
    <rPh sb="6" eb="8">
      <t>ドウイ</t>
    </rPh>
    <phoneticPr fontId="1"/>
  </si>
  <si>
    <t>駐車台数</t>
    <rPh sb="0" eb="2">
      <t>チュウシャ</t>
    </rPh>
    <rPh sb="2" eb="4">
      <t>ダイスウ</t>
    </rPh>
    <phoneticPr fontId="1"/>
  </si>
  <si>
    <t>おおよその駐車台数をご記入ください。</t>
    <rPh sb="5" eb="9">
      <t>チュウシャダイスウ</t>
    </rPh>
    <rPh sb="11" eb="13">
      <t>キニュウ</t>
    </rPh>
    <phoneticPr fontId="1"/>
  </si>
  <si>
    <t>おおよそのチーム数をご記入ください。</t>
    <rPh sb="8" eb="9">
      <t>スウ</t>
    </rPh>
    <rPh sb="11" eb="13">
      <t>キニュウ</t>
    </rPh>
    <phoneticPr fontId="1"/>
  </si>
  <si>
    <t>おおよその選手数をご記入ください。</t>
    <rPh sb="5" eb="7">
      <t>センシュ</t>
    </rPh>
    <rPh sb="7" eb="8">
      <t>スウ</t>
    </rPh>
    <rPh sb="10" eb="12">
      <t>キニュウ</t>
    </rPh>
    <phoneticPr fontId="1"/>
  </si>
  <si>
    <t>おおよその観客者数をご記入ください。</t>
    <rPh sb="5" eb="7">
      <t>カンキャク</t>
    </rPh>
    <rPh sb="7" eb="8">
      <t>シャ</t>
    </rPh>
    <rPh sb="8" eb="9">
      <t>スウ</t>
    </rPh>
    <rPh sb="11" eb="13">
      <t>キニュウ</t>
    </rPh>
    <phoneticPr fontId="1"/>
  </si>
  <si>
    <t>少年用-1面</t>
    <rPh sb="0" eb="3">
      <t>ショウネンヨウ</t>
    </rPh>
    <rPh sb="5" eb="6">
      <t>メン</t>
    </rPh>
    <phoneticPr fontId="1"/>
  </si>
  <si>
    <t>少年用-2面</t>
    <rPh sb="0" eb="3">
      <t>ショウネンヨウ</t>
    </rPh>
    <rPh sb="5" eb="6">
      <t>メン</t>
    </rPh>
    <phoneticPr fontId="1"/>
  </si>
  <si>
    <t>少年用-3面</t>
    <rPh sb="0" eb="3">
      <t>ショウネンヨウ</t>
    </rPh>
    <rPh sb="5" eb="6">
      <t>メン</t>
    </rPh>
    <phoneticPr fontId="1"/>
  </si>
  <si>
    <t>少年用-4面</t>
    <rPh sb="0" eb="3">
      <t>ショウネンヨウ</t>
    </rPh>
    <rPh sb="5" eb="6">
      <t>メン</t>
    </rPh>
    <phoneticPr fontId="1"/>
  </si>
  <si>
    <t>11人制-半面</t>
    <rPh sb="2" eb="4">
      <t>ニンセイ</t>
    </rPh>
    <rPh sb="5" eb="6">
      <t>ハン</t>
    </rPh>
    <rPh sb="6" eb="7">
      <t>メン</t>
    </rPh>
    <phoneticPr fontId="1"/>
  </si>
  <si>
    <t>11人制-1面</t>
    <rPh sb="2" eb="4">
      <t>ニンセイ</t>
    </rPh>
    <rPh sb="6" eb="7">
      <t>メン</t>
    </rPh>
    <phoneticPr fontId="1"/>
  </si>
  <si>
    <t>11人制-1.5面</t>
    <rPh sb="2" eb="4">
      <t>ニンセイ</t>
    </rPh>
    <rPh sb="8" eb="9">
      <t>メン</t>
    </rPh>
    <phoneticPr fontId="1"/>
  </si>
  <si>
    <t>11人制-2面</t>
    <rPh sb="2" eb="4">
      <t>ニンセイ</t>
    </rPh>
    <rPh sb="6" eb="7">
      <t>メン</t>
    </rPh>
    <phoneticPr fontId="1"/>
  </si>
  <si>
    <t>使用時間
（フィールド）</t>
    <rPh sb="0" eb="4">
      <t>シヨウジカン</t>
    </rPh>
    <phoneticPr fontId="1"/>
  </si>
  <si>
    <t>開始時刻</t>
    <rPh sb="0" eb="2">
      <t>カイシ</t>
    </rPh>
    <rPh sb="2" eb="4">
      <t>ジコク</t>
    </rPh>
    <phoneticPr fontId="1"/>
  </si>
  <si>
    <t>終了時刻</t>
    <rPh sb="0" eb="2">
      <t>シュウリョウ</t>
    </rPh>
    <rPh sb="2" eb="4">
      <t>ジコク</t>
    </rPh>
    <phoneticPr fontId="1"/>
  </si>
  <si>
    <t>使用時間</t>
    <rPh sb="0" eb="2">
      <t>シヨウ</t>
    </rPh>
    <rPh sb="2" eb="4">
      <t>ジカン</t>
    </rPh>
    <phoneticPr fontId="1"/>
  </si>
  <si>
    <t>使用時間
（照明）</t>
    <rPh sb="0" eb="4">
      <t>シヨウジカン</t>
    </rPh>
    <rPh sb="6" eb="8">
      <t>ショウメイ</t>
    </rPh>
    <phoneticPr fontId="1"/>
  </si>
  <si>
    <t>点灯時刻</t>
    <rPh sb="0" eb="2">
      <t>テントウ</t>
    </rPh>
    <rPh sb="2" eb="4">
      <t>ジコク</t>
    </rPh>
    <phoneticPr fontId="1"/>
  </si>
  <si>
    <t>消灯時刻</t>
    <rPh sb="0" eb="2">
      <t>ショウトウ</t>
    </rPh>
    <rPh sb="2" eb="4">
      <t>ジコク</t>
    </rPh>
    <phoneticPr fontId="1"/>
  </si>
  <si>
    <t>←選択肢は、少年用（1面・2面・3面・4面）/11人制半面・1.5面・2面）です。</t>
    <rPh sb="1" eb="4">
      <t>センタクシ</t>
    </rPh>
    <phoneticPr fontId="1"/>
  </si>
  <si>
    <t>（A）使用料金（税込）
フィールド</t>
    <rPh sb="3" eb="7">
      <t>シヨウリョウキン</t>
    </rPh>
    <rPh sb="8" eb="10">
      <t>ゼイコ</t>
    </rPh>
    <phoneticPr fontId="1"/>
  </si>
  <si>
    <t>（B）使用料金（税込）
照明</t>
    <rPh sb="3" eb="7">
      <t>シヨウリョウキン</t>
    </rPh>
    <rPh sb="8" eb="10">
      <t>ゼイコ</t>
    </rPh>
    <rPh sb="12" eb="14">
      <t>ショウメイ</t>
    </rPh>
    <phoneticPr fontId="1"/>
  </si>
  <si>
    <t>使用料金（請求金額）
(A)+(B)</t>
    <rPh sb="5" eb="9">
      <t>セイキュウキンガク</t>
    </rPh>
    <phoneticPr fontId="1"/>
  </si>
  <si>
    <t>使用面数での
単価</t>
    <rPh sb="0" eb="4">
      <t>シヨウメンスウ</t>
    </rPh>
    <rPh sb="7" eb="9">
      <t>タンカ</t>
    </rPh>
    <phoneticPr fontId="1"/>
  </si>
  <si>
    <t>点灯面数での
単価</t>
    <rPh sb="0" eb="2">
      <t>テントウ</t>
    </rPh>
    <rPh sb="2" eb="3">
      <t>メン</t>
    </rPh>
    <rPh sb="3" eb="4">
      <t>スウ</t>
    </rPh>
    <rPh sb="7" eb="9">
      <t>タンカ</t>
    </rPh>
    <phoneticPr fontId="1"/>
  </si>
  <si>
    <t>使用に関して同意いたします。</t>
    <rPh sb="0" eb="2">
      <t>シヨウ</t>
    </rPh>
    <rPh sb="3" eb="4">
      <t>カン</t>
    </rPh>
    <rPh sb="6" eb="8">
      <t>ドウイ</t>
    </rPh>
    <phoneticPr fontId="1"/>
  </si>
  <si>
    <t>★自動</t>
    <rPh sb="1" eb="3">
      <t>ジドウ</t>
    </rPh>
    <phoneticPr fontId="1"/>
  </si>
  <si>
    <t>チェック</t>
    <phoneticPr fontId="1"/>
  </si>
  <si>
    <t>（署名）</t>
    <rPh sb="1" eb="3">
      <t>ショメイ</t>
    </rPh>
    <phoneticPr fontId="1"/>
  </si>
  <si>
    <t>合計（税込）</t>
    <rPh sb="0" eb="1">
      <t>ゴウケイ</t>
    </rPh>
    <rPh sb="3" eb="5">
      <t>ゼイコ</t>
    </rPh>
    <phoneticPr fontId="1"/>
  </si>
  <si>
    <t>▼要選択</t>
    <rPh sb="1" eb="2">
      <t>ヨウ</t>
    </rPh>
    <rPh sb="2" eb="4">
      <t>センタク</t>
    </rPh>
    <phoneticPr fontId="1"/>
  </si>
  <si>
    <t>No.</t>
    <phoneticPr fontId="13"/>
  </si>
  <si>
    <t>領 収 書</t>
    <rPh sb="0" eb="1">
      <t>リョウ</t>
    </rPh>
    <rPh sb="2" eb="3">
      <t>オサム</t>
    </rPh>
    <rPh sb="4" eb="5">
      <t>ショ</t>
    </rPh>
    <phoneticPr fontId="13"/>
  </si>
  <si>
    <t>様</t>
    <rPh sb="0" eb="1">
      <t>サマ</t>
    </rPh>
    <phoneticPr fontId="13"/>
  </si>
  <si>
    <t>但、</t>
    <rPh sb="0" eb="1">
      <t>タダ</t>
    </rPh>
    <phoneticPr fontId="13"/>
  </si>
  <si>
    <t>上記の金額を正に領収いたしました。</t>
    <phoneticPr fontId="13"/>
  </si>
  <si>
    <t>　</t>
    <phoneticPr fontId="13"/>
  </si>
  <si>
    <t>収入印紙</t>
    <rPh sb="0" eb="1">
      <t>オサム</t>
    </rPh>
    <rPh sb="1" eb="2">
      <t>イ</t>
    </rPh>
    <rPh sb="2" eb="3">
      <t>イン</t>
    </rPh>
    <rPh sb="3" eb="4">
      <t>カミ</t>
    </rPh>
    <phoneticPr fontId="13"/>
  </si>
  <si>
    <t>（内訳）</t>
    <rPh sb="1" eb="3">
      <t>ウチワケ</t>
    </rPh>
    <phoneticPr fontId="13"/>
  </si>
  <si>
    <t>税抜金額</t>
    <rPh sb="0" eb="2">
      <t>ゼイヌ</t>
    </rPh>
    <rPh sb="2" eb="4">
      <t>キンガク</t>
    </rPh>
    <phoneticPr fontId="13"/>
  </si>
  <si>
    <t>消費税額</t>
    <rPh sb="0" eb="4">
      <t>ショウヒゼイガク</t>
    </rPh>
    <phoneticPr fontId="13"/>
  </si>
  <si>
    <r>
      <t>〒861-4101
熊本県熊本市南区近見6-16-29
株式会社 熊本フットボールセンター
代表取締役　</t>
    </r>
    <r>
      <rPr>
        <sz val="12"/>
        <rFont val="UD デジタル 教科書体 NK-B"/>
        <family val="1"/>
        <charset val="128"/>
      </rPr>
      <t>松下　涼太</t>
    </r>
    <rPh sb="10" eb="13">
      <t>クマモトケン</t>
    </rPh>
    <rPh sb="13" eb="16">
      <t>クマモトシ</t>
    </rPh>
    <rPh sb="16" eb="20">
      <t>ミナミクチカミ</t>
    </rPh>
    <rPh sb="28" eb="32">
      <t>カブシキガイシャ</t>
    </rPh>
    <rPh sb="33" eb="35">
      <t>クマモト</t>
    </rPh>
    <rPh sb="46" eb="48">
      <t>ダイヒョウ</t>
    </rPh>
    <rPh sb="48" eb="51">
      <t>トリシマリヤク</t>
    </rPh>
    <rPh sb="52" eb="54">
      <t>マツシタ</t>
    </rPh>
    <rPh sb="55" eb="56">
      <t>リョウ</t>
    </rPh>
    <rPh sb="56" eb="57">
      <t>タ</t>
    </rPh>
    <phoneticPr fontId="13"/>
  </si>
  <si>
    <t>フィールド</t>
    <phoneticPr fontId="1"/>
  </si>
  <si>
    <t>照明</t>
    <rPh sb="0" eb="2">
      <t>ショウメイ</t>
    </rPh>
    <phoneticPr fontId="1"/>
  </si>
  <si>
    <t>×</t>
    <phoneticPr fontId="1"/>
  </si>
  <si>
    <t>□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</si>
</sst>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¥&quot;#,##0;&quot;¥&quot;\-#,##0"/>
    <numFmt numFmtId="6" formatCode="&quot;¥&quot;#,##0;[Red]&quot;¥&quot;\-#,##0"/>
    <numFmt numFmtId="176" formatCode="#,##0_ "/>
    <numFmt numFmtId="177" formatCode="#,###\ &quot;円&quot;"/>
    <numFmt numFmtId="178" formatCode="h&quot;時間&quot;mm&quot;分&quot;"/>
    <numFmt numFmtId="179" formatCode="&quot;No,&quot;\ 0000"/>
    <numFmt numFmtId="180" formatCode="[$-F800]dddd\,\ mmmm\ dd\,\ yyyy"/>
    <numFmt numFmtId="181" formatCode="&quot;（&quot;\ 0&quot; % ）&quot;"/>
    <numFmt numFmtId="182" formatCode="yyyy&quot;年&quot;m&quot;月&quot;d&quot;日&quot;;@"/>
  </numFmts>
  <fonts count="20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0"/>
      <color rgb="FF0000FF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Segoe UI Symbol"/>
      <family val="3"/>
    </font>
    <font>
      <sz val="9"/>
      <color theme="1"/>
      <name val="メイリオ"/>
      <family val="2"/>
      <charset val="128"/>
    </font>
    <font>
      <sz val="9"/>
      <color theme="1"/>
      <name val="UD デジタル 教科書体 NK-B"/>
      <family val="1"/>
      <charset val="128"/>
    </font>
    <font>
      <sz val="9"/>
      <color theme="4"/>
      <name val="UD デジタル 教科書体 NK-B"/>
      <family val="1"/>
      <charset val="128"/>
    </font>
    <font>
      <sz val="6"/>
      <name val="メイリオ"/>
      <family val="2"/>
      <charset val="128"/>
    </font>
    <font>
      <b/>
      <sz val="18"/>
      <color theme="4"/>
      <name val="UD デジタル 教科書体 NK-B"/>
      <family val="1"/>
      <charset val="128"/>
    </font>
    <font>
      <sz val="24"/>
      <color theme="1"/>
      <name val="UD デジタル 教科書体 NK-B"/>
      <family val="1"/>
      <charset val="128"/>
    </font>
    <font>
      <sz val="7"/>
      <color theme="1"/>
      <name val="UD デジタル 教科書体 NK-B"/>
      <family val="1"/>
      <charset val="128"/>
    </font>
    <font>
      <sz val="7"/>
      <color theme="4"/>
      <name val="UD デジタル 教科書体 NK-B"/>
      <family val="1"/>
      <charset val="128"/>
    </font>
    <font>
      <sz val="9"/>
      <name val="UD デジタル 教科書体 NK-B"/>
      <family val="1"/>
      <charset val="128"/>
    </font>
    <font>
      <sz val="12"/>
      <name val="UD デジタル 教科書体 NK-B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/>
      <top style="medium">
        <color rgb="FF0070C0"/>
      </top>
      <bottom style="thin">
        <color rgb="FF0070C0"/>
      </bottom>
      <diagonal/>
    </border>
    <border>
      <left/>
      <right style="medium">
        <color rgb="FF0070C0"/>
      </right>
      <top style="medium">
        <color rgb="FF0070C0"/>
      </top>
      <bottom style="thin">
        <color rgb="FF0070C0"/>
      </bottom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/>
      <right/>
      <top/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/>
      <top style="thin">
        <color rgb="FF0070C0"/>
      </top>
      <bottom/>
      <diagonal/>
    </border>
    <border>
      <left style="dashed">
        <color rgb="FF0070C0"/>
      </left>
      <right/>
      <top style="dashed">
        <color rgb="FF0070C0"/>
      </top>
      <bottom/>
      <diagonal/>
    </border>
    <border>
      <left/>
      <right style="dashed">
        <color rgb="FF0070C0"/>
      </right>
      <top style="dashed">
        <color rgb="FF0070C0"/>
      </top>
      <bottom/>
      <diagonal/>
    </border>
    <border>
      <left/>
      <right/>
      <top/>
      <bottom style="thin">
        <color rgb="FF0070C0"/>
      </bottom>
      <diagonal/>
    </border>
    <border>
      <left style="dashed">
        <color rgb="FF0070C0"/>
      </left>
      <right/>
      <top/>
      <bottom/>
      <diagonal/>
    </border>
    <border>
      <left/>
      <right style="dashed">
        <color rgb="FF0070C0"/>
      </right>
      <top/>
      <bottom/>
      <diagonal/>
    </border>
    <border>
      <left/>
      <right/>
      <top style="thin">
        <color rgb="FF0070C0"/>
      </top>
      <bottom style="thin">
        <color rgb="FF0070C0"/>
      </bottom>
      <diagonal/>
    </border>
    <border>
      <left style="dashed">
        <color rgb="FF0070C0"/>
      </left>
      <right/>
      <top/>
      <bottom style="dashed">
        <color rgb="FF0070C0"/>
      </bottom>
      <diagonal/>
    </border>
    <border>
      <left/>
      <right style="dashed">
        <color rgb="FF0070C0"/>
      </right>
      <top/>
      <bottom style="dashed">
        <color rgb="FF0070C0"/>
      </bottom>
      <diagonal/>
    </border>
    <border>
      <left/>
      <right/>
      <top style="dashed">
        <color rgb="FF0070C0"/>
      </top>
      <bottom/>
      <diagonal/>
    </border>
    <border>
      <left/>
      <right/>
      <top/>
      <bottom style="dashed">
        <color rgb="FF0070C0"/>
      </bottom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>
      <alignment vertical="center"/>
    </xf>
    <xf numFmtId="6" fontId="10" fillId="0" borderId="0" applyFont="0" applyFill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3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wrapText="1"/>
    </xf>
    <xf numFmtId="178" fontId="6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178" fontId="6" fillId="0" borderId="20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 shrinkToFit="1"/>
    </xf>
    <xf numFmtId="177" fontId="2" fillId="0" borderId="24" xfId="0" applyNumberFormat="1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32" fontId="2" fillId="0" borderId="1" xfId="0" applyNumberFormat="1" applyFont="1" applyBorder="1" applyAlignment="1">
      <alignment horizontal="center" vertical="center"/>
    </xf>
    <xf numFmtId="0" fontId="9" fillId="0" borderId="10" xfId="0" applyFont="1" applyBorder="1" applyAlignment="1" applyProtection="1">
      <alignment horizontal="center" vertical="center"/>
      <protection locked="0"/>
    </xf>
    <xf numFmtId="0" fontId="11" fillId="3" borderId="26" xfId="1" applyFont="1" applyFill="1" applyBorder="1">
      <alignment vertical="center"/>
    </xf>
    <xf numFmtId="0" fontId="11" fillId="3" borderId="27" xfId="1" applyFont="1" applyFill="1" applyBorder="1">
      <alignment vertical="center"/>
    </xf>
    <xf numFmtId="0" fontId="12" fillId="3" borderId="27" xfId="1" applyFont="1" applyFill="1" applyBorder="1" applyAlignment="1">
      <alignment horizontal="right" vertical="center"/>
    </xf>
    <xf numFmtId="0" fontId="11" fillId="3" borderId="0" xfId="1" applyFont="1" applyFill="1">
      <alignment vertical="center"/>
    </xf>
    <xf numFmtId="0" fontId="11" fillId="3" borderId="30" xfId="1" applyFont="1" applyFill="1" applyBorder="1">
      <alignment vertical="center"/>
    </xf>
    <xf numFmtId="0" fontId="11" fillId="3" borderId="31" xfId="1" applyFont="1" applyFill="1" applyBorder="1">
      <alignment vertical="center"/>
    </xf>
    <xf numFmtId="0" fontId="16" fillId="3" borderId="0" xfId="1" applyFont="1" applyFill="1" applyAlignment="1">
      <alignment horizontal="right" vertical="top"/>
    </xf>
    <xf numFmtId="0" fontId="12" fillId="3" borderId="0" xfId="1" applyFont="1" applyFill="1">
      <alignment vertical="center"/>
    </xf>
    <xf numFmtId="0" fontId="11" fillId="3" borderId="0" xfId="1" applyFont="1" applyFill="1" applyAlignment="1">
      <alignment horizontal="center" vertical="center"/>
    </xf>
    <xf numFmtId="0" fontId="16" fillId="3" borderId="0" xfId="1" applyFont="1" applyFill="1" applyAlignment="1">
      <alignment horizontal="center" vertical="center"/>
    </xf>
    <xf numFmtId="181" fontId="11" fillId="3" borderId="42" xfId="1" applyNumberFormat="1" applyFont="1" applyFill="1" applyBorder="1" applyAlignment="1">
      <alignment horizontal="center" vertical="center"/>
    </xf>
    <xf numFmtId="0" fontId="11" fillId="3" borderId="47" xfId="1" applyFont="1" applyFill="1" applyBorder="1">
      <alignment vertical="center"/>
    </xf>
    <xf numFmtId="0" fontId="11" fillId="3" borderId="32" xfId="1" applyFont="1" applyFill="1" applyBorder="1">
      <alignment vertical="center"/>
    </xf>
    <xf numFmtId="0" fontId="11" fillId="3" borderId="48" xfId="1" applyFont="1" applyFill="1" applyBorder="1">
      <alignment vertical="center"/>
    </xf>
    <xf numFmtId="0" fontId="11" fillId="3" borderId="39" xfId="1" applyFont="1" applyFill="1" applyBorder="1" applyAlignment="1">
      <alignment horizontal="center" vertical="center"/>
    </xf>
    <xf numFmtId="5" fontId="11" fillId="3" borderId="39" xfId="1" applyNumberFormat="1" applyFont="1" applyFill="1" applyBorder="1" applyAlignment="1">
      <alignment horizontal="center" vertical="center"/>
    </xf>
    <xf numFmtId="178" fontId="11" fillId="3" borderId="39" xfId="1" applyNumberFormat="1" applyFont="1" applyFill="1" applyBorder="1" applyAlignment="1">
      <alignment horizontal="center" vertical="center"/>
    </xf>
    <xf numFmtId="32" fontId="2" fillId="0" borderId="3" xfId="0" applyNumberFormat="1" applyFont="1" applyBorder="1" applyAlignment="1" applyProtection="1">
      <alignment horizontal="center" vertical="center" shrinkToFit="1"/>
      <protection locked="0"/>
    </xf>
    <xf numFmtId="32" fontId="2" fillId="0" borderId="49" xfId="0" applyNumberFormat="1" applyFont="1" applyBorder="1" applyAlignment="1" applyProtection="1">
      <alignment horizontal="center" vertical="center" shrinkToFit="1"/>
      <protection locked="0"/>
    </xf>
    <xf numFmtId="32" fontId="2" fillId="0" borderId="20" xfId="0" applyNumberFormat="1" applyFont="1" applyBorder="1" applyAlignment="1" applyProtection="1">
      <alignment horizontal="center" vertical="center" shrinkToFit="1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82" fontId="2" fillId="0" borderId="0" xfId="0" applyNumberFormat="1" applyFont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77" fontId="7" fillId="0" borderId="12" xfId="0" applyNumberFormat="1" applyFont="1" applyBorder="1" applyAlignment="1">
      <alignment horizontal="center" vertical="center" shrinkToFit="1"/>
    </xf>
    <xf numFmtId="177" fontId="7" fillId="0" borderId="13" xfId="0" applyNumberFormat="1" applyFont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77" fontId="2" fillId="0" borderId="3" xfId="0" applyNumberFormat="1" applyFont="1" applyBorder="1" applyAlignment="1">
      <alignment horizontal="center" vertical="center"/>
    </xf>
    <xf numFmtId="177" fontId="2" fillId="0" borderId="19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77" fontId="2" fillId="0" borderId="20" xfId="0" applyNumberFormat="1" applyFont="1" applyBorder="1" applyAlignment="1">
      <alignment horizontal="center" vertical="center"/>
    </xf>
    <xf numFmtId="177" fontId="2" fillId="0" borderId="25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1" fillId="3" borderId="37" xfId="1" applyFont="1" applyFill="1" applyBorder="1" applyAlignment="1">
      <alignment horizontal="center" vertical="center"/>
    </xf>
    <xf numFmtId="0" fontId="11" fillId="3" borderId="45" xfId="1" applyFont="1" applyFill="1" applyBorder="1" applyAlignment="1">
      <alignment horizontal="center" vertical="center"/>
    </xf>
    <xf numFmtId="0" fontId="11" fillId="3" borderId="38" xfId="1" applyFont="1" applyFill="1" applyBorder="1" applyAlignment="1">
      <alignment horizontal="center" vertical="center"/>
    </xf>
    <xf numFmtId="0" fontId="11" fillId="3" borderId="43" xfId="1" applyFont="1" applyFill="1" applyBorder="1" applyAlignment="1">
      <alignment horizontal="center" vertical="center"/>
    </xf>
    <xf numFmtId="0" fontId="11" fillId="3" borderId="46" xfId="1" applyFont="1" applyFill="1" applyBorder="1" applyAlignment="1">
      <alignment horizontal="center" vertical="center"/>
    </xf>
    <xf numFmtId="0" fontId="11" fillId="3" borderId="44" xfId="1" applyFont="1" applyFill="1" applyBorder="1" applyAlignment="1">
      <alignment horizontal="center" vertical="center"/>
    </xf>
    <xf numFmtId="0" fontId="11" fillId="3" borderId="0" xfId="1" applyFont="1" applyFill="1" applyAlignment="1">
      <alignment horizontal="left" vertical="center" wrapText="1"/>
    </xf>
    <xf numFmtId="0" fontId="11" fillId="3" borderId="32" xfId="1" applyFont="1" applyFill="1" applyBorder="1" applyAlignment="1">
      <alignment horizontal="left" vertical="center" wrapText="1"/>
    </xf>
    <xf numFmtId="0" fontId="11" fillId="3" borderId="27" xfId="1" applyFont="1" applyFill="1" applyBorder="1" applyAlignment="1">
      <alignment horizontal="left" vertical="center"/>
    </xf>
    <xf numFmtId="0" fontId="18" fillId="3" borderId="36" xfId="1" applyFont="1" applyFill="1" applyBorder="1" applyAlignment="1">
      <alignment horizontal="left" vertical="center" wrapText="1"/>
    </xf>
    <xf numFmtId="0" fontId="18" fillId="3" borderId="36" xfId="1" applyFont="1" applyFill="1" applyBorder="1" applyAlignment="1">
      <alignment horizontal="left" vertical="center"/>
    </xf>
    <xf numFmtId="0" fontId="18" fillId="3" borderId="0" xfId="1" applyFont="1" applyFill="1" applyAlignment="1">
      <alignment horizontal="left" vertical="center"/>
    </xf>
    <xf numFmtId="0" fontId="18" fillId="3" borderId="39" xfId="1" applyFont="1" applyFill="1" applyBorder="1" applyAlignment="1">
      <alignment horizontal="left" vertical="center"/>
    </xf>
    <xf numFmtId="0" fontId="17" fillId="3" borderId="37" xfId="1" applyFont="1" applyFill="1" applyBorder="1" applyAlignment="1">
      <alignment horizontal="center" vertical="center" wrapText="1"/>
    </xf>
    <xf numFmtId="0" fontId="17" fillId="3" borderId="38" xfId="1" applyFont="1" applyFill="1" applyBorder="1" applyAlignment="1">
      <alignment horizontal="center" vertical="center" wrapText="1"/>
    </xf>
    <xf numFmtId="0" fontId="17" fillId="3" borderId="40" xfId="1" applyFont="1" applyFill="1" applyBorder="1" applyAlignment="1">
      <alignment horizontal="center" vertical="center" wrapText="1"/>
    </xf>
    <xf numFmtId="0" fontId="17" fillId="3" borderId="41" xfId="1" applyFont="1" applyFill="1" applyBorder="1" applyAlignment="1">
      <alignment horizontal="center" vertical="center" wrapText="1"/>
    </xf>
    <xf numFmtId="0" fontId="17" fillId="3" borderId="43" xfId="1" applyFont="1" applyFill="1" applyBorder="1" applyAlignment="1">
      <alignment horizontal="center" vertical="center" wrapText="1"/>
    </xf>
    <xf numFmtId="0" fontId="17" fillId="3" borderId="44" xfId="1" applyFont="1" applyFill="1" applyBorder="1" applyAlignment="1">
      <alignment horizontal="center" vertical="center" wrapText="1"/>
    </xf>
    <xf numFmtId="5" fontId="11" fillId="3" borderId="42" xfId="1" applyNumberFormat="1" applyFont="1" applyFill="1" applyBorder="1" applyAlignment="1">
      <alignment horizontal="right" vertical="center"/>
    </xf>
    <xf numFmtId="180" fontId="11" fillId="3" borderId="0" xfId="1" applyNumberFormat="1" applyFont="1" applyFill="1" applyAlignment="1">
      <alignment horizontal="left" vertical="center"/>
    </xf>
    <xf numFmtId="180" fontId="11" fillId="3" borderId="31" xfId="1" applyNumberFormat="1" applyFont="1" applyFill="1" applyBorder="1" applyAlignment="1">
      <alignment horizontal="left" vertical="center"/>
    </xf>
    <xf numFmtId="182" fontId="11" fillId="3" borderId="0" xfId="1" applyNumberFormat="1" applyFont="1" applyFill="1" applyAlignment="1">
      <alignment horizontal="center" vertical="center"/>
    </xf>
    <xf numFmtId="0" fontId="12" fillId="3" borderId="28" xfId="1" applyFont="1" applyFill="1" applyBorder="1" applyAlignment="1">
      <alignment horizontal="center" vertical="center"/>
    </xf>
    <xf numFmtId="0" fontId="12" fillId="3" borderId="29" xfId="1" applyFont="1" applyFill="1" applyBorder="1" applyAlignment="1">
      <alignment horizontal="center" vertical="center"/>
    </xf>
    <xf numFmtId="0" fontId="14" fillId="3" borderId="30" xfId="1" applyFont="1" applyFill="1" applyBorder="1" applyAlignment="1">
      <alignment horizontal="center" vertical="center"/>
    </xf>
    <xf numFmtId="0" fontId="14" fillId="3" borderId="0" xfId="1" applyFont="1" applyFill="1" applyAlignment="1">
      <alignment horizontal="center" vertical="center"/>
    </xf>
    <xf numFmtId="179" fontId="11" fillId="3" borderId="0" xfId="1" applyNumberFormat="1" applyFont="1" applyFill="1" applyAlignment="1">
      <alignment horizontal="center" vertical="center"/>
    </xf>
    <xf numFmtId="179" fontId="11" fillId="3" borderId="31" xfId="1" applyNumberFormat="1" applyFont="1" applyFill="1" applyBorder="1" applyAlignment="1">
      <alignment horizontal="center" vertical="center"/>
    </xf>
    <xf numFmtId="6" fontId="15" fillId="4" borderId="33" xfId="2" applyFont="1" applyFill="1" applyBorder="1" applyAlignment="1">
      <alignment horizontal="center" vertical="center"/>
    </xf>
    <xf numFmtId="6" fontId="15" fillId="4" borderId="34" xfId="2" applyFont="1" applyFill="1" applyBorder="1" applyAlignment="1">
      <alignment horizontal="center" vertical="center"/>
    </xf>
    <xf numFmtId="6" fontId="15" fillId="4" borderId="35" xfId="2" applyFont="1" applyFill="1" applyBorder="1" applyAlignment="1">
      <alignment horizontal="center" vertical="center"/>
    </xf>
  </cellXfs>
  <cellStyles count="3">
    <cellStyle name="通貨 2" xfId="2" xr:uid="{6678BBD0-04ED-4830-ACA2-E46CCF3F6F1E}"/>
    <cellStyle name="標準" xfId="0" builtinId="0"/>
    <cellStyle name="標準 2" xfId="1" xr:uid="{06277106-D880-4D38-87C5-88A92CE841CE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18</xdr:row>
      <xdr:rowOff>85726</xdr:rowOff>
    </xdr:from>
    <xdr:to>
      <xdr:col>1</xdr:col>
      <xdr:colOff>130027</xdr:colOff>
      <xdr:row>20</xdr:row>
      <xdr:rowOff>211584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67BA5B8-A39F-4299-93FE-70D6D5933E8B}"/>
            </a:ext>
          </a:extLst>
        </xdr:cNvPr>
        <xdr:cNvGrpSpPr/>
      </xdr:nvGrpSpPr>
      <xdr:grpSpPr>
        <a:xfrm>
          <a:off x="85725" y="5000626"/>
          <a:ext cx="641202" cy="659258"/>
          <a:chOff x="100806" y="4917084"/>
          <a:chExt cx="781050" cy="809626"/>
        </a:xfrm>
      </xdr:grpSpPr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36871F75-D1D5-29B5-14A1-A48BBB1DA09D}"/>
              </a:ext>
            </a:extLst>
          </xdr:cNvPr>
          <xdr:cNvSpPr txBox="1"/>
        </xdr:nvSpPr>
        <xdr:spPr>
          <a:xfrm>
            <a:off x="150460" y="4917084"/>
            <a:ext cx="638175" cy="809626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r>
              <a:rPr kumimoji="1" lang="ja-JP" altLang="en-US" sz="3200">
                <a:solidFill>
                  <a:srgbClr val="0070C0"/>
                </a:solidFill>
                <a:latin typeface="UD デジタル 教科書体 N-B" panose="02020700000000000000" pitchFamily="17" charset="-128"/>
                <a:ea typeface="UD デジタル 教科書体 N-B" panose="02020700000000000000" pitchFamily="17" charset="-128"/>
                <a:cs typeface="メイリオ" pitchFamily="50" charset="-128"/>
              </a:rPr>
              <a:t>控</a:t>
            </a:r>
          </a:p>
        </xdr:txBody>
      </xdr:sp>
      <xdr:sp macro="" textlink="">
        <xdr:nvSpPr>
          <xdr:cNvPr id="4" name="円/楕円 2">
            <a:extLst>
              <a:ext uri="{FF2B5EF4-FFF2-40B4-BE49-F238E27FC236}">
                <a16:creationId xmlns:a16="http://schemas.microsoft.com/office/drawing/2014/main" id="{371DEA3D-164F-22A5-3853-53F0F7EE47E0}"/>
              </a:ext>
            </a:extLst>
          </xdr:cNvPr>
          <xdr:cNvSpPr/>
        </xdr:nvSpPr>
        <xdr:spPr>
          <a:xfrm>
            <a:off x="100806" y="4943207"/>
            <a:ext cx="781050" cy="781049"/>
          </a:xfrm>
          <a:prstGeom prst="ellipse">
            <a:avLst/>
          </a:prstGeom>
          <a:noFill/>
          <a:ln>
            <a:solidFill>
              <a:srgbClr val="0070C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>
              <a:solidFill>
                <a:srgbClr val="0070C0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AED25-B84E-734C-979F-6508B9622124}">
  <dimension ref="A1:T38"/>
  <sheetViews>
    <sheetView tabSelected="1" view="pageBreakPreview" zoomScaleNormal="100" zoomScaleSheetLayoutView="100" workbookViewId="0">
      <selection activeCell="Y5" sqref="Y5"/>
    </sheetView>
  </sheetViews>
  <sheetFormatPr baseColWidth="10" defaultColWidth="10.7109375" defaultRowHeight="17"/>
  <cols>
    <col min="1" max="6" width="10.7109375" style="1"/>
    <col min="7" max="7" width="10.7109375" style="1" customWidth="1"/>
    <col min="8" max="8" width="10.7109375" style="1"/>
    <col min="9" max="9" width="4.7109375" style="1" customWidth="1"/>
    <col min="10" max="12" width="5.7109375" style="8" hidden="1" customWidth="1"/>
    <col min="13" max="13" width="5.7109375" style="1" hidden="1" customWidth="1"/>
    <col min="14" max="18" width="10.7109375" style="1" hidden="1" customWidth="1"/>
    <col min="19" max="19" width="5.7109375" style="1" hidden="1" customWidth="1"/>
    <col min="20" max="20" width="10.7109375" style="1" hidden="1" customWidth="1"/>
    <col min="21" max="16384" width="10.7109375" style="1"/>
  </cols>
  <sheetData>
    <row r="1" spans="1:20">
      <c r="A1" s="1" t="s">
        <v>0</v>
      </c>
    </row>
    <row r="2" spans="1:20" ht="12" customHeight="1">
      <c r="A2" s="58" t="s">
        <v>1</v>
      </c>
      <c r="B2" s="58"/>
      <c r="C2" s="58"/>
      <c r="D2" s="58"/>
      <c r="E2" s="58"/>
      <c r="F2" s="58"/>
      <c r="G2" s="58"/>
    </row>
    <row r="3" spans="1:20" ht="12" customHeight="1">
      <c r="A3" s="58"/>
      <c r="B3" s="58"/>
      <c r="C3" s="58"/>
      <c r="D3" s="58"/>
      <c r="E3" s="58"/>
      <c r="F3" s="58"/>
      <c r="G3" s="58"/>
    </row>
    <row r="4" spans="1:20">
      <c r="A4" s="59" t="s">
        <v>2</v>
      </c>
      <c r="B4" s="59"/>
      <c r="C4" s="59"/>
      <c r="D4" s="59"/>
      <c r="E4" s="59"/>
      <c r="F4" s="59"/>
      <c r="G4" s="59"/>
    </row>
    <row r="5" spans="1:20">
      <c r="A5" s="60">
        <f ca="1">TODAY()</f>
        <v>44981</v>
      </c>
      <c r="B5" s="60"/>
      <c r="C5" s="60"/>
      <c r="D5" s="60"/>
      <c r="E5" s="60"/>
      <c r="F5" s="60"/>
      <c r="G5" s="60"/>
    </row>
    <row r="6" spans="1:20">
      <c r="J6" s="9" t="s">
        <v>27</v>
      </c>
      <c r="K6" s="9" t="s">
        <v>28</v>
      </c>
      <c r="L6" s="9" t="s">
        <v>29</v>
      </c>
      <c r="O6" s="75" t="s">
        <v>24</v>
      </c>
      <c r="P6" s="75"/>
      <c r="Q6" s="76" t="s">
        <v>25</v>
      </c>
      <c r="R6" s="76"/>
      <c r="T6" s="9" t="s">
        <v>26</v>
      </c>
    </row>
    <row r="7" spans="1:20" ht="28" customHeight="1">
      <c r="A7" s="5" t="s">
        <v>3</v>
      </c>
      <c r="B7" s="18" t="s">
        <v>64</v>
      </c>
      <c r="C7" s="3" t="s">
        <v>13</v>
      </c>
      <c r="D7" s="19" t="s">
        <v>64</v>
      </c>
      <c r="E7" s="3" t="s">
        <v>14</v>
      </c>
      <c r="F7" s="19" t="s">
        <v>64</v>
      </c>
      <c r="G7" s="14" t="s">
        <v>15</v>
      </c>
      <c r="H7" s="1" t="s">
        <v>30</v>
      </c>
      <c r="J7" s="15" t="s">
        <v>64</v>
      </c>
      <c r="K7" s="15" t="s">
        <v>64</v>
      </c>
      <c r="L7" s="15" t="s">
        <v>64</v>
      </c>
      <c r="N7" s="9" t="s">
        <v>21</v>
      </c>
      <c r="O7" s="10" t="s">
        <v>22</v>
      </c>
      <c r="P7" s="10" t="s">
        <v>23</v>
      </c>
      <c r="Q7" s="12" t="s">
        <v>22</v>
      </c>
      <c r="R7" s="12" t="s">
        <v>23</v>
      </c>
      <c r="T7" s="15" t="s">
        <v>64</v>
      </c>
    </row>
    <row r="8" spans="1:20" ht="28" customHeight="1">
      <c r="A8" s="5" t="s">
        <v>4</v>
      </c>
      <c r="B8" s="61"/>
      <c r="C8" s="62"/>
      <c r="D8" s="62"/>
      <c r="E8" s="62"/>
      <c r="F8" s="62"/>
      <c r="G8" s="63"/>
      <c r="H8" s="1" t="s">
        <v>31</v>
      </c>
      <c r="J8" s="9">
        <v>2022</v>
      </c>
      <c r="K8" s="9">
        <v>1</v>
      </c>
      <c r="L8" s="9">
        <v>1</v>
      </c>
      <c r="N8" s="15" t="s">
        <v>64</v>
      </c>
      <c r="O8" s="15" t="s">
        <v>64</v>
      </c>
      <c r="P8" s="15" t="s">
        <v>64</v>
      </c>
      <c r="Q8" s="15" t="s">
        <v>64</v>
      </c>
      <c r="R8" s="15" t="s">
        <v>64</v>
      </c>
      <c r="T8" s="28">
        <v>0.33333333333333331</v>
      </c>
    </row>
    <row r="9" spans="1:20" ht="28" customHeight="1">
      <c r="A9" s="5" t="s">
        <v>5</v>
      </c>
      <c r="B9" s="61"/>
      <c r="C9" s="62"/>
      <c r="D9" s="62"/>
      <c r="E9" s="62"/>
      <c r="F9" s="62"/>
      <c r="G9" s="63"/>
      <c r="H9" s="1" t="s">
        <v>31</v>
      </c>
      <c r="J9" s="9">
        <v>2023</v>
      </c>
      <c r="K9" s="9">
        <v>2</v>
      </c>
      <c r="L9" s="9">
        <v>2</v>
      </c>
      <c r="N9" s="9" t="s">
        <v>38</v>
      </c>
      <c r="O9" s="11">
        <v>2500</v>
      </c>
      <c r="P9" s="11">
        <f>O9*1.1</f>
        <v>2750</v>
      </c>
      <c r="Q9" s="13">
        <v>2000</v>
      </c>
      <c r="R9" s="13">
        <f>Q9*1.1</f>
        <v>2200</v>
      </c>
      <c r="T9" s="28">
        <v>0.35416666666666669</v>
      </c>
    </row>
    <row r="10" spans="1:20" ht="28" customHeight="1">
      <c r="A10" s="5" t="s">
        <v>6</v>
      </c>
      <c r="B10" s="61"/>
      <c r="C10" s="62"/>
      <c r="D10" s="62"/>
      <c r="E10" s="62"/>
      <c r="F10" s="62"/>
      <c r="G10" s="63"/>
      <c r="H10" s="1" t="s">
        <v>31</v>
      </c>
      <c r="J10" s="9">
        <v>2024</v>
      </c>
      <c r="K10" s="9">
        <v>3</v>
      </c>
      <c r="L10" s="9">
        <v>3</v>
      </c>
      <c r="N10" s="9" t="s">
        <v>39</v>
      </c>
      <c r="O10" s="11">
        <v>4000</v>
      </c>
      <c r="P10" s="11">
        <f t="shared" ref="P10:R16" si="0">O10*1.1</f>
        <v>4400</v>
      </c>
      <c r="Q10" s="13">
        <v>3000</v>
      </c>
      <c r="R10" s="13">
        <f t="shared" si="0"/>
        <v>3300.0000000000005</v>
      </c>
      <c r="T10" s="28">
        <v>0.375</v>
      </c>
    </row>
    <row r="11" spans="1:20" ht="28" customHeight="1">
      <c r="A11" s="6" t="s">
        <v>7</v>
      </c>
      <c r="B11" s="61"/>
      <c r="C11" s="62"/>
      <c r="D11" s="62"/>
      <c r="E11" s="62"/>
      <c r="F11" s="62"/>
      <c r="G11" s="63"/>
      <c r="H11" s="1" t="s">
        <v>31</v>
      </c>
      <c r="J11" s="9">
        <v>2025</v>
      </c>
      <c r="K11" s="9">
        <v>4</v>
      </c>
      <c r="L11" s="9">
        <v>4</v>
      </c>
      <c r="N11" s="9" t="s">
        <v>40</v>
      </c>
      <c r="O11" s="11">
        <v>6500</v>
      </c>
      <c r="P11" s="11">
        <f t="shared" si="0"/>
        <v>7150.0000000000009</v>
      </c>
      <c r="Q11" s="13">
        <v>5000</v>
      </c>
      <c r="R11" s="13">
        <f t="shared" si="0"/>
        <v>5500</v>
      </c>
      <c r="T11" s="28">
        <v>0.39583333333333298</v>
      </c>
    </row>
    <row r="12" spans="1:20" ht="28" customHeight="1">
      <c r="A12" s="5" t="s">
        <v>8</v>
      </c>
      <c r="B12" s="64"/>
      <c r="C12" s="62"/>
      <c r="D12" s="62"/>
      <c r="E12" s="62"/>
      <c r="F12" s="62"/>
      <c r="G12" s="63"/>
      <c r="H12" s="1" t="s">
        <v>31</v>
      </c>
      <c r="J12" s="9">
        <v>2026</v>
      </c>
      <c r="K12" s="9">
        <v>5</v>
      </c>
      <c r="L12" s="9">
        <v>5</v>
      </c>
      <c r="N12" s="9" t="s">
        <v>41</v>
      </c>
      <c r="O12" s="11">
        <v>8000</v>
      </c>
      <c r="P12" s="11">
        <f t="shared" si="0"/>
        <v>8800</v>
      </c>
      <c r="Q12" s="13">
        <v>6000</v>
      </c>
      <c r="R12" s="13">
        <f t="shared" si="0"/>
        <v>6600.0000000000009</v>
      </c>
      <c r="T12" s="28">
        <v>0.41666666666666702</v>
      </c>
    </row>
    <row r="13" spans="1:20" ht="28" customHeight="1">
      <c r="A13" s="5" t="s">
        <v>9</v>
      </c>
      <c r="B13" s="65" t="s">
        <v>64</v>
      </c>
      <c r="C13" s="66"/>
      <c r="D13" s="66"/>
      <c r="E13" s="67" t="s">
        <v>53</v>
      </c>
      <c r="F13" s="67"/>
      <c r="G13" s="68"/>
      <c r="H13" s="1" t="s">
        <v>30</v>
      </c>
      <c r="J13" s="9">
        <v>2027</v>
      </c>
      <c r="K13" s="9">
        <v>6</v>
      </c>
      <c r="L13" s="9">
        <v>6</v>
      </c>
      <c r="N13" s="9" t="s">
        <v>42</v>
      </c>
      <c r="O13" s="11">
        <v>2500</v>
      </c>
      <c r="P13" s="11">
        <f>O13*1.1</f>
        <v>2750</v>
      </c>
      <c r="Q13" s="13">
        <v>2000</v>
      </c>
      <c r="R13" s="13">
        <f>Q13*1.1</f>
        <v>2200</v>
      </c>
      <c r="T13" s="28">
        <v>0.4375</v>
      </c>
    </row>
    <row r="14" spans="1:20" ht="28" customHeight="1">
      <c r="A14" s="5" t="s">
        <v>10</v>
      </c>
      <c r="B14" s="69"/>
      <c r="C14" s="70"/>
      <c r="D14" s="2" t="s">
        <v>16</v>
      </c>
      <c r="E14" s="71" t="s">
        <v>35</v>
      </c>
      <c r="F14" s="71"/>
      <c r="G14" s="72"/>
      <c r="H14" s="1" t="s">
        <v>31</v>
      </c>
      <c r="J14" s="9">
        <v>2028</v>
      </c>
      <c r="K14" s="9">
        <v>7</v>
      </c>
      <c r="L14" s="9">
        <v>7</v>
      </c>
      <c r="N14" s="9" t="s">
        <v>43</v>
      </c>
      <c r="O14" s="11">
        <v>4000</v>
      </c>
      <c r="P14" s="11">
        <f t="shared" si="0"/>
        <v>4400</v>
      </c>
      <c r="Q14" s="13">
        <v>3000</v>
      </c>
      <c r="R14" s="13">
        <f t="shared" si="0"/>
        <v>3300.0000000000005</v>
      </c>
      <c r="T14" s="28">
        <v>0.45833333333333298</v>
      </c>
    </row>
    <row r="15" spans="1:20" ht="28" customHeight="1">
      <c r="A15" s="5" t="s">
        <v>11</v>
      </c>
      <c r="B15" s="69"/>
      <c r="C15" s="70"/>
      <c r="D15" s="2" t="s">
        <v>17</v>
      </c>
      <c r="E15" s="71" t="s">
        <v>36</v>
      </c>
      <c r="F15" s="71"/>
      <c r="G15" s="72"/>
      <c r="H15" s="1" t="s">
        <v>31</v>
      </c>
      <c r="J15" s="9">
        <v>2029</v>
      </c>
      <c r="K15" s="9">
        <v>8</v>
      </c>
      <c r="L15" s="9">
        <v>8</v>
      </c>
      <c r="N15" s="9" t="s">
        <v>44</v>
      </c>
      <c r="O15" s="11">
        <v>6500</v>
      </c>
      <c r="P15" s="11">
        <f t="shared" si="0"/>
        <v>7150.0000000000009</v>
      </c>
      <c r="Q15" s="13">
        <v>5000</v>
      </c>
      <c r="R15" s="13">
        <f t="shared" si="0"/>
        <v>5500</v>
      </c>
      <c r="T15" s="28">
        <v>0.47916666666666702</v>
      </c>
    </row>
    <row r="16" spans="1:20" ht="28" customHeight="1">
      <c r="A16" s="5" t="s">
        <v>12</v>
      </c>
      <c r="B16" s="69"/>
      <c r="C16" s="70"/>
      <c r="D16" s="2" t="s">
        <v>17</v>
      </c>
      <c r="E16" s="71" t="s">
        <v>37</v>
      </c>
      <c r="F16" s="71"/>
      <c r="G16" s="72"/>
      <c r="H16" s="1" t="s">
        <v>31</v>
      </c>
      <c r="J16" s="9">
        <v>2030</v>
      </c>
      <c r="K16" s="9">
        <v>9</v>
      </c>
      <c r="L16" s="9">
        <v>9</v>
      </c>
      <c r="N16" s="9" t="s">
        <v>45</v>
      </c>
      <c r="O16" s="11">
        <v>8000</v>
      </c>
      <c r="P16" s="11">
        <f t="shared" si="0"/>
        <v>8800</v>
      </c>
      <c r="Q16" s="13">
        <v>6000</v>
      </c>
      <c r="R16" s="13">
        <f t="shared" si="0"/>
        <v>6600.0000000000009</v>
      </c>
      <c r="T16" s="28">
        <v>0.5</v>
      </c>
    </row>
    <row r="17" spans="1:20" ht="28" customHeight="1" thickBot="1">
      <c r="A17" s="7" t="s">
        <v>33</v>
      </c>
      <c r="B17" s="73"/>
      <c r="C17" s="74"/>
      <c r="D17" s="4" t="s">
        <v>18</v>
      </c>
      <c r="E17" s="77" t="s">
        <v>34</v>
      </c>
      <c r="F17" s="77"/>
      <c r="G17" s="78"/>
      <c r="H17" s="1" t="s">
        <v>31</v>
      </c>
      <c r="J17" s="9">
        <v>2031</v>
      </c>
      <c r="K17" s="9">
        <v>10</v>
      </c>
      <c r="L17" s="9">
        <v>10</v>
      </c>
      <c r="T17" s="28">
        <v>0.52083333333333304</v>
      </c>
    </row>
    <row r="18" spans="1:20" ht="28" customHeight="1">
      <c r="A18" s="86" t="s">
        <v>46</v>
      </c>
      <c r="B18" s="20" t="s">
        <v>47</v>
      </c>
      <c r="C18" s="20" t="s">
        <v>48</v>
      </c>
      <c r="D18" s="20" t="s">
        <v>49</v>
      </c>
      <c r="E18" s="21" t="s">
        <v>57</v>
      </c>
      <c r="F18" s="87" t="s">
        <v>54</v>
      </c>
      <c r="G18" s="88"/>
      <c r="J18" s="9">
        <v>2032</v>
      </c>
      <c r="K18" s="9">
        <v>11</v>
      </c>
      <c r="L18" s="9">
        <v>11</v>
      </c>
      <c r="T18" s="28">
        <v>0.54166666666666696</v>
      </c>
    </row>
    <row r="19" spans="1:20" ht="28" customHeight="1">
      <c r="A19" s="84"/>
      <c r="B19" s="47" t="s">
        <v>64</v>
      </c>
      <c r="C19" s="47" t="s">
        <v>64</v>
      </c>
      <c r="D19" s="17" t="str">
        <f>IFERROR(C19-B19,"0")</f>
        <v>0</v>
      </c>
      <c r="E19" s="24" t="str">
        <f>IFERROR(VLOOKUP(B13,N9:P16,3,FALSE),"-")</f>
        <v>-</v>
      </c>
      <c r="F19" s="89" t="str">
        <f>IFERROR(D19*24*E19,"-")</f>
        <v>-</v>
      </c>
      <c r="G19" s="90"/>
      <c r="H19" s="1" t="s">
        <v>60</v>
      </c>
      <c r="J19" s="9">
        <v>2033</v>
      </c>
      <c r="K19" s="9">
        <v>12</v>
      </c>
      <c r="L19" s="9">
        <v>12</v>
      </c>
      <c r="T19" s="28">
        <v>0.5625</v>
      </c>
    </row>
    <row r="20" spans="1:20" ht="28" customHeight="1">
      <c r="A20" s="84" t="s">
        <v>50</v>
      </c>
      <c r="B20" s="3" t="s">
        <v>51</v>
      </c>
      <c r="C20" s="3" t="s">
        <v>52</v>
      </c>
      <c r="D20" s="3" t="s">
        <v>49</v>
      </c>
      <c r="E20" s="16" t="s">
        <v>58</v>
      </c>
      <c r="F20" s="91" t="s">
        <v>55</v>
      </c>
      <c r="G20" s="92"/>
      <c r="J20" s="9">
        <v>2034</v>
      </c>
      <c r="K20" s="9"/>
      <c r="L20" s="9">
        <v>13</v>
      </c>
      <c r="T20" s="28">
        <v>0.58333333333333304</v>
      </c>
    </row>
    <row r="21" spans="1:20" ht="28" customHeight="1" thickBot="1">
      <c r="A21" s="85"/>
      <c r="B21" s="48" t="s">
        <v>64</v>
      </c>
      <c r="C21" s="49" t="s">
        <v>64</v>
      </c>
      <c r="D21" s="23" t="str">
        <f>IFERROR(C21-B21,"0")</f>
        <v>0</v>
      </c>
      <c r="E21" s="25" t="str">
        <f>IFERROR(VLOOKUP(B13,N9:R16,5,FALSE),"-")</f>
        <v>-</v>
      </c>
      <c r="F21" s="93" t="str">
        <f>IFERROR(D21*24*E21,"-")</f>
        <v>-</v>
      </c>
      <c r="G21" s="94"/>
      <c r="H21" s="1" t="s">
        <v>60</v>
      </c>
      <c r="J21" s="9">
        <v>2035</v>
      </c>
      <c r="K21" s="9"/>
      <c r="L21" s="9">
        <v>14</v>
      </c>
      <c r="T21" s="28">
        <v>0.60416666666666696</v>
      </c>
    </row>
    <row r="22" spans="1:20" ht="28" customHeight="1" thickBot="1">
      <c r="A22" s="79" t="s">
        <v>56</v>
      </c>
      <c r="B22" s="80"/>
      <c r="C22" s="80"/>
      <c r="D22" s="80"/>
      <c r="E22" s="22" t="s">
        <v>63</v>
      </c>
      <c r="F22" s="82">
        <f>IFERROR(SUM(F19,F21),"-")</f>
        <v>0</v>
      </c>
      <c r="G22" s="83"/>
      <c r="H22" s="1" t="s">
        <v>60</v>
      </c>
      <c r="J22" s="9">
        <v>2036</v>
      </c>
      <c r="K22" s="9"/>
      <c r="L22" s="9">
        <v>15</v>
      </c>
      <c r="T22" s="28">
        <v>0.625</v>
      </c>
    </row>
    <row r="23" spans="1:20" ht="28" customHeight="1">
      <c r="A23" s="53" t="s">
        <v>32</v>
      </c>
      <c r="B23" s="54"/>
      <c r="C23" s="54"/>
      <c r="D23" s="54"/>
      <c r="E23" s="54"/>
      <c r="F23" s="54"/>
      <c r="G23" s="55"/>
      <c r="J23" s="9">
        <v>2037</v>
      </c>
      <c r="K23" s="9"/>
      <c r="L23" s="9">
        <v>16</v>
      </c>
      <c r="T23" s="28">
        <v>0.64583333333333404</v>
      </c>
    </row>
    <row r="24" spans="1:20" ht="28" customHeight="1">
      <c r="A24" s="29" t="s">
        <v>79</v>
      </c>
      <c r="B24" s="81" t="s">
        <v>59</v>
      </c>
      <c r="C24" s="81"/>
      <c r="D24" s="81"/>
      <c r="E24" s="56" t="s">
        <v>62</v>
      </c>
      <c r="F24" s="56"/>
      <c r="G24" s="57"/>
      <c r="H24" s="1" t="s">
        <v>61</v>
      </c>
      <c r="J24" s="9">
        <v>2038</v>
      </c>
      <c r="K24" s="9"/>
      <c r="L24" s="9">
        <v>17</v>
      </c>
      <c r="T24" s="28">
        <v>0.66666666666666696</v>
      </c>
    </row>
    <row r="25" spans="1:20" ht="28" customHeight="1">
      <c r="A25" s="50" t="s">
        <v>19</v>
      </c>
      <c r="B25" s="51"/>
      <c r="C25" s="51"/>
      <c r="D25" s="52"/>
      <c r="E25" s="50" t="s">
        <v>20</v>
      </c>
      <c r="F25" s="51"/>
      <c r="G25" s="52"/>
      <c r="J25" s="9">
        <v>2039</v>
      </c>
      <c r="K25" s="9"/>
      <c r="L25" s="9">
        <v>18</v>
      </c>
      <c r="T25" s="28">
        <v>0.6875</v>
      </c>
    </row>
    <row r="26" spans="1:20" ht="28" customHeight="1">
      <c r="A26" s="100"/>
      <c r="B26" s="101"/>
      <c r="C26" s="101"/>
      <c r="D26" s="102"/>
      <c r="E26" s="96"/>
      <c r="F26" s="106"/>
      <c r="G26" s="97"/>
      <c r="J26" s="9">
        <v>2040</v>
      </c>
      <c r="K26" s="9"/>
      <c r="L26" s="9">
        <v>19</v>
      </c>
      <c r="T26" s="28">
        <v>0.70833333333333404</v>
      </c>
    </row>
    <row r="27" spans="1:20" ht="28" customHeight="1">
      <c r="A27" s="103"/>
      <c r="B27" s="104"/>
      <c r="C27" s="104"/>
      <c r="D27" s="105"/>
      <c r="E27" s="98"/>
      <c r="F27" s="107"/>
      <c r="G27" s="99"/>
      <c r="J27" s="9">
        <v>2041</v>
      </c>
      <c r="K27" s="9"/>
      <c r="L27" s="9">
        <v>20</v>
      </c>
      <c r="T27" s="28">
        <v>0.72916666666666696</v>
      </c>
    </row>
    <row r="28" spans="1:20" ht="16.5" customHeight="1">
      <c r="J28" s="9">
        <v>2042</v>
      </c>
      <c r="K28" s="9"/>
      <c r="L28" s="9">
        <v>21</v>
      </c>
      <c r="T28" s="28">
        <v>0.75</v>
      </c>
    </row>
    <row r="29" spans="1:20" ht="16.5" customHeight="1">
      <c r="A29" s="96" t="s">
        <v>21</v>
      </c>
      <c r="B29" s="97"/>
      <c r="C29" s="95" t="s">
        <v>24</v>
      </c>
      <c r="D29" s="95"/>
      <c r="E29" s="95" t="s">
        <v>25</v>
      </c>
      <c r="F29" s="95"/>
      <c r="J29" s="9">
        <v>2043</v>
      </c>
      <c r="K29" s="9"/>
      <c r="L29" s="9">
        <v>22</v>
      </c>
      <c r="T29" s="28">
        <v>0.77083333333333404</v>
      </c>
    </row>
    <row r="30" spans="1:20" ht="16.5" customHeight="1">
      <c r="A30" s="98"/>
      <c r="B30" s="99"/>
      <c r="C30" s="26" t="s">
        <v>22</v>
      </c>
      <c r="D30" s="26" t="s">
        <v>23</v>
      </c>
      <c r="E30" s="26" t="s">
        <v>22</v>
      </c>
      <c r="F30" s="26" t="s">
        <v>23</v>
      </c>
      <c r="J30" s="9">
        <v>2044</v>
      </c>
      <c r="K30" s="9"/>
      <c r="L30" s="9">
        <v>23</v>
      </c>
      <c r="T30" s="28">
        <v>0.79166666666666696</v>
      </c>
    </row>
    <row r="31" spans="1:20" ht="16.5" customHeight="1">
      <c r="A31" s="9" t="s">
        <v>38</v>
      </c>
      <c r="B31" s="9" t="s">
        <v>42</v>
      </c>
      <c r="C31" s="27">
        <v>2500</v>
      </c>
      <c r="D31" s="27">
        <f>C31*1.1</f>
        <v>2750</v>
      </c>
      <c r="E31" s="27">
        <v>2000</v>
      </c>
      <c r="F31" s="27">
        <f>E31*1.1</f>
        <v>2200</v>
      </c>
      <c r="J31" s="9">
        <v>2045</v>
      </c>
      <c r="K31" s="9"/>
      <c r="L31" s="9">
        <v>24</v>
      </c>
      <c r="T31" s="28">
        <v>0.812500000000001</v>
      </c>
    </row>
    <row r="32" spans="1:20" ht="16.5" customHeight="1">
      <c r="A32" s="9" t="s">
        <v>39</v>
      </c>
      <c r="B32" s="9" t="s">
        <v>43</v>
      </c>
      <c r="C32" s="27">
        <v>4000</v>
      </c>
      <c r="D32" s="27">
        <f t="shared" ref="D32" si="1">C32*1.1</f>
        <v>4400</v>
      </c>
      <c r="E32" s="27">
        <v>3000</v>
      </c>
      <c r="F32" s="27">
        <f t="shared" ref="F32" si="2">E32*1.1</f>
        <v>3300.0000000000005</v>
      </c>
      <c r="J32" s="9">
        <v>2046</v>
      </c>
      <c r="K32" s="9"/>
      <c r="L32" s="9">
        <v>25</v>
      </c>
      <c r="T32" s="28">
        <v>0.83333333333333404</v>
      </c>
    </row>
    <row r="33" spans="1:20" ht="16.5" customHeight="1">
      <c r="A33" s="9" t="s">
        <v>40</v>
      </c>
      <c r="B33" s="9" t="s">
        <v>44</v>
      </c>
      <c r="C33" s="27">
        <v>6500</v>
      </c>
      <c r="D33" s="27">
        <f t="shared" ref="D33" si="3">C33*1.1</f>
        <v>7150.0000000000009</v>
      </c>
      <c r="E33" s="27">
        <v>5000</v>
      </c>
      <c r="F33" s="27">
        <f t="shared" ref="F33" si="4">E33*1.1</f>
        <v>5500</v>
      </c>
      <c r="J33" s="9">
        <v>2047</v>
      </c>
      <c r="K33" s="9"/>
      <c r="L33" s="9">
        <v>26</v>
      </c>
      <c r="T33" s="28">
        <v>0.85416666666666696</v>
      </c>
    </row>
    <row r="34" spans="1:20" ht="16.5" customHeight="1">
      <c r="A34" s="9" t="s">
        <v>41</v>
      </c>
      <c r="B34" s="9" t="s">
        <v>45</v>
      </c>
      <c r="C34" s="27">
        <v>8000</v>
      </c>
      <c r="D34" s="27">
        <f t="shared" ref="D34" si="5">C34*1.1</f>
        <v>8800</v>
      </c>
      <c r="E34" s="27">
        <v>6000</v>
      </c>
      <c r="F34" s="27">
        <f t="shared" ref="F34" si="6">E34*1.1</f>
        <v>6600.0000000000009</v>
      </c>
      <c r="J34" s="9">
        <v>2048</v>
      </c>
      <c r="K34" s="9"/>
      <c r="L34" s="9">
        <v>27</v>
      </c>
      <c r="T34" s="28">
        <v>0.875000000000001</v>
      </c>
    </row>
    <row r="35" spans="1:20" ht="28" customHeight="1">
      <c r="J35" s="9">
        <v>2049</v>
      </c>
      <c r="K35" s="9"/>
      <c r="L35" s="9">
        <v>28</v>
      </c>
      <c r="T35" s="28">
        <v>0.89583333333333404</v>
      </c>
    </row>
    <row r="36" spans="1:20">
      <c r="J36" s="9">
        <v>2050</v>
      </c>
      <c r="K36" s="9"/>
      <c r="L36" s="9">
        <v>29</v>
      </c>
      <c r="T36" s="28">
        <v>0.91666666666666696</v>
      </c>
    </row>
    <row r="37" spans="1:20">
      <c r="J37" s="9">
        <v>2051</v>
      </c>
      <c r="K37" s="9"/>
      <c r="L37" s="9">
        <v>30</v>
      </c>
      <c r="T37" s="28">
        <v>0.937500000000001</v>
      </c>
    </row>
    <row r="38" spans="1:20">
      <c r="J38" s="9">
        <v>2052</v>
      </c>
      <c r="K38" s="9"/>
      <c r="L38" s="9">
        <v>31</v>
      </c>
    </row>
  </sheetData>
  <sheetProtection algorithmName="SHA-512" hashValue="IcLmRX4TFgYuHPfApLvEeGATjEnGQkd72OteTPJkpIt32oU+0I8iWZ/cuIaLCMb2ZBl1PfgyieOed8ujoTFLTg==" saltValue="EPolvAwkPU7vg2F+m7Ne8A==" spinCount="100000" sheet="1" objects="1" scenarios="1"/>
  <mergeCells count="38">
    <mergeCell ref="C29:D29"/>
    <mergeCell ref="E29:F29"/>
    <mergeCell ref="A29:B30"/>
    <mergeCell ref="A26:D27"/>
    <mergeCell ref="E26:G27"/>
    <mergeCell ref="E15:G15"/>
    <mergeCell ref="E16:G16"/>
    <mergeCell ref="E17:G17"/>
    <mergeCell ref="A22:D22"/>
    <mergeCell ref="B24:D24"/>
    <mergeCell ref="F22:G22"/>
    <mergeCell ref="A20:A21"/>
    <mergeCell ref="A18:A19"/>
    <mergeCell ref="F18:G18"/>
    <mergeCell ref="F19:G19"/>
    <mergeCell ref="F20:G20"/>
    <mergeCell ref="F21:G21"/>
    <mergeCell ref="O6:P6"/>
    <mergeCell ref="Q6:R6"/>
    <mergeCell ref="B8:G8"/>
    <mergeCell ref="B9:G9"/>
    <mergeCell ref="B10:G10"/>
    <mergeCell ref="A25:D25"/>
    <mergeCell ref="E25:G25"/>
    <mergeCell ref="A23:G23"/>
    <mergeCell ref="E24:G24"/>
    <mergeCell ref="A2:G3"/>
    <mergeCell ref="A4:G4"/>
    <mergeCell ref="A5:G5"/>
    <mergeCell ref="B11:G11"/>
    <mergeCell ref="B12:G12"/>
    <mergeCell ref="B13:D13"/>
    <mergeCell ref="E13:G13"/>
    <mergeCell ref="B14:C14"/>
    <mergeCell ref="E14:G14"/>
    <mergeCell ref="B15:C15"/>
    <mergeCell ref="B16:C16"/>
    <mergeCell ref="B17:C17"/>
  </mergeCells>
  <phoneticPr fontId="1"/>
  <dataValidations count="5">
    <dataValidation type="list" allowBlank="1" showInputMessage="1" showErrorMessage="1" sqref="B7" xr:uid="{6F796E8B-B3FF-40F7-AA52-6DA47646218D}">
      <formula1>$J$7:$J$38</formula1>
    </dataValidation>
    <dataValidation type="list" allowBlank="1" showInputMessage="1" showErrorMessage="1" sqref="D7" xr:uid="{836A79C4-3267-4EB5-8A48-5360302617C4}">
      <formula1>$K$7:$K$19</formula1>
    </dataValidation>
    <dataValidation type="list" allowBlank="1" showInputMessage="1" showErrorMessage="1" sqref="F7" xr:uid="{2B0380F7-90CB-4925-8C5A-57D1824770A0}">
      <formula1>$L$7:$L$38</formula1>
    </dataValidation>
    <dataValidation type="list" allowBlank="1" showInputMessage="1" showErrorMessage="1" sqref="B13" xr:uid="{552ECECD-8C3E-47D7-9F1B-361BCC39011D}">
      <formula1>$N$8:$N$16</formula1>
    </dataValidation>
    <dataValidation type="list" allowBlank="1" showInputMessage="1" showErrorMessage="1" sqref="B19:C19 B21:C21" xr:uid="{1A85E7B6-478B-4D05-8CD1-F09B427255E3}">
      <formula1>$T$7:$T$37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0" orientation="portrait" r:id="rId1"/>
  <rowBreaks count="1" manualBreakCount="1">
    <brk id="3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FF527-582B-461F-B89B-8B0D5753E631}">
  <dimension ref="A1:P35"/>
  <sheetViews>
    <sheetView workbookViewId="0">
      <selection activeCell="Q11" sqref="Q11"/>
    </sheetView>
  </sheetViews>
  <sheetFormatPr baseColWidth="10" defaultColWidth="6.7109375" defaultRowHeight="12"/>
  <cols>
    <col min="1" max="1" width="6.7109375" style="33"/>
    <col min="2" max="3" width="4.28515625" style="33" customWidth="1"/>
    <col min="4" max="4" width="5" style="33" customWidth="1"/>
    <col min="5" max="5" width="6.7109375" style="33"/>
    <col min="6" max="6" width="8" style="33" customWidth="1"/>
    <col min="7" max="7" width="2.7109375" style="33" bestFit="1" customWidth="1"/>
    <col min="8" max="8" width="8" style="33" bestFit="1" customWidth="1"/>
    <col min="9" max="10" width="3.5703125" style="33" customWidth="1"/>
    <col min="11" max="12" width="6.7109375" style="33"/>
    <col min="13" max="13" width="3.5703125" style="33" customWidth="1"/>
    <col min="14" max="14" width="3.7109375" style="33" customWidth="1"/>
    <col min="15" max="16384" width="6.7109375" style="33"/>
  </cols>
  <sheetData>
    <row r="1" spans="1:16" ht="21.75" customHeight="1">
      <c r="A1" s="30"/>
      <c r="B1" s="31"/>
      <c r="C1" s="31"/>
      <c r="D1" s="31"/>
      <c r="E1" s="31"/>
      <c r="F1" s="31"/>
      <c r="G1" s="31"/>
      <c r="H1" s="31"/>
      <c r="I1" s="31"/>
      <c r="J1" s="31"/>
      <c r="K1" s="32" t="s">
        <v>65</v>
      </c>
      <c r="L1" s="131"/>
      <c r="M1" s="131"/>
      <c r="N1" s="132"/>
    </row>
    <row r="2" spans="1:16" ht="21.75" customHeight="1">
      <c r="A2" s="133" t="s">
        <v>66</v>
      </c>
      <c r="B2" s="134"/>
      <c r="C2" s="134"/>
      <c r="D2" s="134"/>
      <c r="E2" s="134"/>
      <c r="F2" s="134"/>
      <c r="G2" s="134"/>
      <c r="H2" s="134"/>
      <c r="I2" s="134"/>
      <c r="J2" s="134"/>
      <c r="K2" s="135"/>
      <c r="L2" s="135"/>
      <c r="M2" s="135"/>
      <c r="N2" s="136"/>
    </row>
    <row r="3" spans="1:16" ht="21.75" customHeight="1">
      <c r="A3" s="34"/>
      <c r="B3" s="114">
        <f>'フィールド使用申請書及び許可書 一般用 '!B8</f>
        <v>0</v>
      </c>
      <c r="C3" s="114"/>
      <c r="D3" s="114"/>
      <c r="E3" s="114"/>
      <c r="F3" s="114"/>
      <c r="N3" s="35"/>
    </row>
    <row r="4" spans="1:16" ht="21.75" customHeight="1" thickBot="1">
      <c r="A4" s="34"/>
      <c r="B4" s="115"/>
      <c r="C4" s="115"/>
      <c r="D4" s="115"/>
      <c r="E4" s="115"/>
      <c r="F4" s="115"/>
      <c r="G4" s="33" t="s">
        <v>67</v>
      </c>
      <c r="N4" s="35"/>
    </row>
    <row r="5" spans="1:16" ht="21.75" customHeight="1" thickBot="1">
      <c r="A5" s="34"/>
      <c r="N5" s="35"/>
    </row>
    <row r="6" spans="1:16" ht="48" customHeight="1" thickBot="1">
      <c r="A6" s="34"/>
      <c r="D6" s="137" t="e">
        <f>+F12+G13</f>
        <v>#VALUE!</v>
      </c>
      <c r="E6" s="138"/>
      <c r="F6" s="138"/>
      <c r="G6" s="138"/>
      <c r="H6" s="138"/>
      <c r="I6" s="138"/>
      <c r="J6" s="138"/>
      <c r="K6" s="139"/>
      <c r="N6" s="35"/>
      <c r="P6" s="38"/>
    </row>
    <row r="7" spans="1:16" ht="21.75" customHeight="1">
      <c r="A7" s="34"/>
      <c r="C7" s="33" t="s">
        <v>68</v>
      </c>
      <c r="D7" s="116" t="str">
        <f>'フィールド使用申請書及び許可書 一般用 '!B7&amp;'フィールド使用申請書及び許可書 一般用 '!C7&amp;'フィールド使用申請書及び許可書 一般用 '!D7&amp;'フィールド使用申請書及び許可書 一般用 '!E7&amp;'フィールド使用申請書及び許可書 一般用 '!F7&amp;'フィールド使用申請書及び許可書 一般用 '!G7&amp;"フィールド使用料として"&amp;"（"&amp;'フィールド使用申請書及び許可書 一般用 '!B13&amp;"）"</f>
        <v>▼要選択年▼要選択月▼要選択日フィールド使用料として（▼要選択）</v>
      </c>
      <c r="E7" s="116"/>
      <c r="F7" s="116"/>
      <c r="G7" s="116"/>
      <c r="H7" s="116"/>
      <c r="I7" s="116"/>
      <c r="J7" s="116"/>
      <c r="K7" s="116"/>
      <c r="N7" s="35"/>
    </row>
    <row r="8" spans="1:16" ht="21.75" customHeight="1">
      <c r="A8" s="34"/>
      <c r="C8" s="36"/>
      <c r="D8" s="128" t="s">
        <v>69</v>
      </c>
      <c r="E8" s="128"/>
      <c r="F8" s="128"/>
      <c r="G8" s="128"/>
      <c r="H8" s="128"/>
      <c r="I8" s="128"/>
      <c r="J8" s="128"/>
      <c r="K8" s="128"/>
      <c r="L8" s="128"/>
      <c r="M8" s="128"/>
      <c r="N8" s="129"/>
    </row>
    <row r="9" spans="1:16" ht="21.75" customHeight="1">
      <c r="A9" s="34"/>
      <c r="C9" s="33" t="s">
        <v>70</v>
      </c>
      <c r="D9" s="130">
        <f ca="1">TODAY()</f>
        <v>44981</v>
      </c>
      <c r="E9" s="130"/>
      <c r="F9" s="130"/>
      <c r="G9" s="130"/>
      <c r="H9" s="130"/>
      <c r="I9" s="130"/>
      <c r="J9" s="117" t="s">
        <v>75</v>
      </c>
      <c r="K9" s="118"/>
      <c r="L9" s="118"/>
      <c r="M9" s="118"/>
      <c r="N9" s="35"/>
    </row>
    <row r="10" spans="1:16" ht="21.75" customHeight="1">
      <c r="A10" s="34"/>
      <c r="B10" s="121" t="s">
        <v>71</v>
      </c>
      <c r="C10" s="122"/>
      <c r="D10" s="37" t="s">
        <v>72</v>
      </c>
      <c r="E10" s="37" t="s">
        <v>76</v>
      </c>
      <c r="F10" s="45" t="str">
        <f>'フィールド使用申請書及び許可書 一般用 '!E19</f>
        <v>-</v>
      </c>
      <c r="G10" s="44" t="s">
        <v>78</v>
      </c>
      <c r="H10" s="46" t="str">
        <f>'フィールド使用申請書及び許可書 一般用 '!D19</f>
        <v>0</v>
      </c>
      <c r="I10" s="38"/>
      <c r="J10" s="119"/>
      <c r="K10" s="119"/>
      <c r="L10" s="119"/>
      <c r="M10" s="119"/>
      <c r="N10" s="35"/>
    </row>
    <row r="11" spans="1:16" ht="21.75" customHeight="1">
      <c r="A11" s="34"/>
      <c r="B11" s="123"/>
      <c r="C11" s="124"/>
      <c r="E11" s="37" t="s">
        <v>77</v>
      </c>
      <c r="F11" s="45" t="str">
        <f>'フィールド使用申請書及び許可書 一般用 '!E21</f>
        <v>-</v>
      </c>
      <c r="G11" s="44" t="s">
        <v>78</v>
      </c>
      <c r="H11" s="46" t="str">
        <f>'フィールド使用申請書及び許可書 一般用 '!D21</f>
        <v>0</v>
      </c>
      <c r="I11" s="38"/>
      <c r="J11" s="119"/>
      <c r="K11" s="119"/>
      <c r="L11" s="119"/>
      <c r="M11" s="119"/>
      <c r="N11" s="35"/>
    </row>
    <row r="12" spans="1:16" ht="21.75" customHeight="1">
      <c r="A12" s="34"/>
      <c r="B12" s="123"/>
      <c r="C12" s="124"/>
      <c r="D12" s="39"/>
      <c r="E12" s="37" t="s">
        <v>73</v>
      </c>
      <c r="F12" s="127" t="e">
        <f>SUM(ROUNDUP(F10/(1+0.1),0)*H10*24,ROUNDUP(F11/(1+0.1),0)*H11*24)</f>
        <v>#VALUE!</v>
      </c>
      <c r="G12" s="127"/>
      <c r="H12" s="127"/>
      <c r="I12" s="38"/>
      <c r="J12" s="119"/>
      <c r="K12" s="119"/>
      <c r="L12" s="119"/>
      <c r="M12" s="119"/>
      <c r="N12" s="35"/>
    </row>
    <row r="13" spans="1:16" ht="21.75" customHeight="1">
      <c r="A13" s="34"/>
      <c r="B13" s="125"/>
      <c r="C13" s="126"/>
      <c r="D13" s="39"/>
      <c r="E13" s="37" t="s">
        <v>74</v>
      </c>
      <c r="F13" s="40">
        <v>10</v>
      </c>
      <c r="G13" s="127" t="e">
        <f>+F12*0.1</f>
        <v>#VALUE!</v>
      </c>
      <c r="H13" s="127"/>
      <c r="I13" s="38"/>
      <c r="J13" s="120"/>
      <c r="K13" s="120"/>
      <c r="L13" s="120"/>
      <c r="M13" s="120"/>
      <c r="N13" s="35"/>
    </row>
    <row r="14" spans="1:16" ht="21.75" customHeight="1">
      <c r="A14" s="34"/>
      <c r="N14" s="35"/>
    </row>
    <row r="15" spans="1:16" ht="21.75" customHeight="1">
      <c r="A15" s="34"/>
      <c r="B15" s="108"/>
      <c r="C15" s="109"/>
      <c r="D15" s="109"/>
      <c r="E15" s="109"/>
      <c r="F15" s="109"/>
      <c r="G15" s="109"/>
      <c r="H15" s="109"/>
      <c r="I15" s="109"/>
      <c r="J15" s="109"/>
      <c r="K15" s="109"/>
      <c r="L15" s="110"/>
      <c r="M15" s="38"/>
      <c r="N15" s="35"/>
    </row>
    <row r="16" spans="1:16" ht="21.75" customHeight="1">
      <c r="A16" s="34"/>
      <c r="B16" s="111"/>
      <c r="C16" s="112"/>
      <c r="D16" s="112"/>
      <c r="E16" s="112"/>
      <c r="F16" s="112"/>
      <c r="G16" s="112"/>
      <c r="H16" s="112"/>
      <c r="I16" s="112"/>
      <c r="J16" s="112"/>
      <c r="K16" s="112"/>
      <c r="L16" s="113"/>
      <c r="M16" s="38"/>
      <c r="N16" s="35"/>
    </row>
    <row r="17" spans="1:14" ht="21.75" customHeight="1" thickBot="1">
      <c r="A17" s="41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3"/>
    </row>
    <row r="18" spans="1:14" ht="3" customHeight="1" thickBot="1"/>
    <row r="19" spans="1:14" ht="21.75" customHeight="1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2" t="s">
        <v>65</v>
      </c>
      <c r="L19" s="131"/>
      <c r="M19" s="131"/>
      <c r="N19" s="132"/>
    </row>
    <row r="20" spans="1:14" ht="21.75" customHeight="1">
      <c r="A20" s="133" t="s">
        <v>66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5"/>
      <c r="L20" s="135"/>
      <c r="M20" s="135"/>
      <c r="N20" s="136"/>
    </row>
    <row r="21" spans="1:14" ht="21.75" customHeight="1">
      <c r="A21" s="34"/>
      <c r="B21" s="114">
        <f>$B$3</f>
        <v>0</v>
      </c>
      <c r="C21" s="114"/>
      <c r="D21" s="114"/>
      <c r="E21" s="114"/>
      <c r="F21" s="114"/>
      <c r="N21" s="35"/>
    </row>
    <row r="22" spans="1:14" ht="21.75" customHeight="1" thickBot="1">
      <c r="A22" s="34"/>
      <c r="B22" s="115"/>
      <c r="C22" s="115"/>
      <c r="D22" s="115"/>
      <c r="E22" s="115"/>
      <c r="F22" s="115"/>
      <c r="G22" s="33" t="s">
        <v>67</v>
      </c>
      <c r="N22" s="35"/>
    </row>
    <row r="23" spans="1:14" ht="21.75" customHeight="1" thickBot="1">
      <c r="A23" s="34"/>
      <c r="N23" s="35"/>
    </row>
    <row r="24" spans="1:14" ht="48" customHeight="1" thickBot="1">
      <c r="A24" s="34"/>
      <c r="D24" s="137" t="e">
        <f>+F30+G31</f>
        <v>#VALUE!</v>
      </c>
      <c r="E24" s="138"/>
      <c r="F24" s="138"/>
      <c r="G24" s="138"/>
      <c r="H24" s="138"/>
      <c r="I24" s="138"/>
      <c r="J24" s="138"/>
      <c r="K24" s="139"/>
      <c r="N24" s="35"/>
    </row>
    <row r="25" spans="1:14" ht="21.75" customHeight="1">
      <c r="A25" s="34"/>
      <c r="C25" s="33" t="s">
        <v>68</v>
      </c>
      <c r="D25" s="116" t="str">
        <f>$D$7</f>
        <v>▼要選択年▼要選択月▼要選択日フィールド使用料として（▼要選択）</v>
      </c>
      <c r="E25" s="116"/>
      <c r="F25" s="116"/>
      <c r="G25" s="116"/>
      <c r="H25" s="116"/>
      <c r="I25" s="116"/>
      <c r="J25" s="116"/>
      <c r="K25" s="116"/>
      <c r="N25" s="35"/>
    </row>
    <row r="26" spans="1:14" ht="21.75" customHeight="1">
      <c r="A26" s="34"/>
      <c r="C26" s="36"/>
      <c r="D26" s="128" t="s">
        <v>69</v>
      </c>
      <c r="E26" s="128"/>
      <c r="F26" s="128"/>
      <c r="G26" s="128"/>
      <c r="H26" s="128"/>
      <c r="I26" s="128"/>
      <c r="J26" s="128"/>
      <c r="K26" s="128"/>
      <c r="L26" s="128"/>
      <c r="M26" s="128"/>
      <c r="N26" s="129"/>
    </row>
    <row r="27" spans="1:14" ht="21.75" customHeight="1">
      <c r="A27" s="34"/>
      <c r="C27" s="33" t="s">
        <v>70</v>
      </c>
      <c r="D27" s="130">
        <f ca="1">$D$9</f>
        <v>44981</v>
      </c>
      <c r="E27" s="130"/>
      <c r="F27" s="130"/>
      <c r="G27" s="130"/>
      <c r="H27" s="130"/>
      <c r="I27" s="130"/>
      <c r="J27" s="117" t="str">
        <f>$J$9</f>
        <v>〒861-4101
熊本県熊本市南区近見6-16-29
株式会社 熊本フットボールセンター
代表取締役　松下　涼太</v>
      </c>
      <c r="K27" s="118"/>
      <c r="L27" s="118"/>
      <c r="M27" s="118"/>
      <c r="N27" s="35"/>
    </row>
    <row r="28" spans="1:14" ht="21.75" customHeight="1">
      <c r="A28" s="34"/>
      <c r="B28" s="121" t="s">
        <v>71</v>
      </c>
      <c r="C28" s="122"/>
      <c r="D28" s="37" t="s">
        <v>72</v>
      </c>
      <c r="E28" s="37" t="s">
        <v>76</v>
      </c>
      <c r="F28" s="45" t="str">
        <f>$F$10</f>
        <v>-</v>
      </c>
      <c r="G28" s="44" t="str">
        <f>$G$10</f>
        <v>×</v>
      </c>
      <c r="H28" s="46" t="str">
        <f>$H$10</f>
        <v>0</v>
      </c>
      <c r="I28" s="38"/>
      <c r="J28" s="119"/>
      <c r="K28" s="119"/>
      <c r="L28" s="119"/>
      <c r="M28" s="119"/>
      <c r="N28" s="35"/>
    </row>
    <row r="29" spans="1:14" ht="21.75" customHeight="1">
      <c r="A29" s="34"/>
      <c r="B29" s="123"/>
      <c r="C29" s="124"/>
      <c r="E29" s="37" t="s">
        <v>77</v>
      </c>
      <c r="F29" s="45" t="str">
        <f>$F$11</f>
        <v>-</v>
      </c>
      <c r="G29" s="44" t="str">
        <f>$G$11</f>
        <v>×</v>
      </c>
      <c r="H29" s="46" t="str">
        <f>$H$11</f>
        <v>0</v>
      </c>
      <c r="I29" s="38"/>
      <c r="J29" s="119"/>
      <c r="K29" s="119"/>
      <c r="L29" s="119"/>
      <c r="M29" s="119"/>
      <c r="N29" s="35"/>
    </row>
    <row r="30" spans="1:14" ht="21.75" customHeight="1">
      <c r="A30" s="34"/>
      <c r="B30" s="123"/>
      <c r="C30" s="124"/>
      <c r="D30" s="39"/>
      <c r="E30" s="37" t="s">
        <v>73</v>
      </c>
      <c r="F30" s="127" t="e">
        <f>$F$12</f>
        <v>#VALUE!</v>
      </c>
      <c r="G30" s="127"/>
      <c r="H30" s="127"/>
      <c r="I30" s="38"/>
      <c r="J30" s="119"/>
      <c r="K30" s="119"/>
      <c r="L30" s="119"/>
      <c r="M30" s="119"/>
      <c r="N30" s="35"/>
    </row>
    <row r="31" spans="1:14" ht="21.75" customHeight="1">
      <c r="A31" s="34"/>
      <c r="B31" s="125"/>
      <c r="C31" s="126"/>
      <c r="D31" s="39"/>
      <c r="E31" s="37" t="s">
        <v>74</v>
      </c>
      <c r="F31" s="40">
        <v>10</v>
      </c>
      <c r="G31" s="127" t="e">
        <f>$G$13</f>
        <v>#VALUE!</v>
      </c>
      <c r="H31" s="127"/>
      <c r="I31" s="38"/>
      <c r="J31" s="120"/>
      <c r="K31" s="120"/>
      <c r="L31" s="120"/>
      <c r="M31" s="120"/>
      <c r="N31" s="35"/>
    </row>
    <row r="32" spans="1:14" ht="21.75" customHeight="1">
      <c r="A32" s="34"/>
      <c r="N32" s="35"/>
    </row>
    <row r="33" spans="1:14" ht="21.75" customHeight="1">
      <c r="A33" s="34"/>
      <c r="B33" s="108"/>
      <c r="C33" s="109"/>
      <c r="D33" s="109"/>
      <c r="E33" s="109"/>
      <c r="F33" s="109"/>
      <c r="G33" s="109"/>
      <c r="H33" s="109"/>
      <c r="I33" s="109"/>
      <c r="J33" s="109"/>
      <c r="K33" s="109"/>
      <c r="L33" s="110"/>
      <c r="M33" s="38"/>
      <c r="N33" s="35"/>
    </row>
    <row r="34" spans="1:14" ht="21.75" customHeight="1">
      <c r="A34" s="34"/>
      <c r="B34" s="111"/>
      <c r="C34" s="112"/>
      <c r="D34" s="112"/>
      <c r="E34" s="112"/>
      <c r="F34" s="112"/>
      <c r="G34" s="112"/>
      <c r="H34" s="112"/>
      <c r="I34" s="112"/>
      <c r="J34" s="112"/>
      <c r="K34" s="112"/>
      <c r="L34" s="113"/>
      <c r="M34" s="38"/>
      <c r="N34" s="35"/>
    </row>
    <row r="35" spans="1:14" ht="21.75" customHeight="1" thickBot="1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3"/>
    </row>
  </sheetData>
  <mergeCells count="26">
    <mergeCell ref="L1:N1"/>
    <mergeCell ref="A2:J2"/>
    <mergeCell ref="K2:N2"/>
    <mergeCell ref="D6:K6"/>
    <mergeCell ref="D8:N8"/>
    <mergeCell ref="D9:I9"/>
    <mergeCell ref="J9:M13"/>
    <mergeCell ref="B10:C13"/>
    <mergeCell ref="F12:H12"/>
    <mergeCell ref="G13:H13"/>
    <mergeCell ref="B33:L34"/>
    <mergeCell ref="B3:F4"/>
    <mergeCell ref="D7:K7"/>
    <mergeCell ref="B21:F22"/>
    <mergeCell ref="J27:M31"/>
    <mergeCell ref="B28:C31"/>
    <mergeCell ref="F30:H30"/>
    <mergeCell ref="G31:H31"/>
    <mergeCell ref="D25:K25"/>
    <mergeCell ref="D26:N26"/>
    <mergeCell ref="D27:I27"/>
    <mergeCell ref="B15:L16"/>
    <mergeCell ref="L19:N19"/>
    <mergeCell ref="A20:J20"/>
    <mergeCell ref="K20:N20"/>
    <mergeCell ref="D24:K24"/>
  </mergeCells>
  <phoneticPr fontId="1"/>
  <pageMargins left="0.37" right="0.19685039370078741" top="0.52" bottom="0.26" header="0.47" footer="0.38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フィールド使用申請書及び許可書 一般用 </vt:lpstr>
      <vt:lpstr>領収書・控え</vt:lpstr>
      <vt:lpstr>'フィールド使用申請書及び許可書 一般用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2022-10-04T04:39:32Z</cp:lastPrinted>
  <dcterms:created xsi:type="dcterms:W3CDTF">2022-08-25T07:42:53Z</dcterms:created>
  <dcterms:modified xsi:type="dcterms:W3CDTF">2023-02-24T01:15:00Z</dcterms:modified>
</cp:coreProperties>
</file>